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40" yWindow="64856" windowWidth="24800" windowHeight="175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<sst xmlns="http://schemas.openxmlformats.org/spreadsheetml/2006/main" count="319" uniqueCount="47">
  <si>
    <t>size</t>
  </si>
  <si>
    <t>stratum</t>
  </si>
  <si>
    <t>collection</t>
  </si>
  <si>
    <t>gemet_agrovoc</t>
  </si>
  <si>
    <t>gemet_nalt</t>
  </si>
  <si>
    <t>nalt_agrovoc</t>
  </si>
  <si>
    <t>chem</t>
  </si>
  <si>
    <t>geo</t>
  </si>
  <si>
    <t>misc</t>
  </si>
  <si>
    <t>nat</t>
  </si>
  <si>
    <t>risk</t>
  </si>
  <si>
    <t>tax</t>
  </si>
  <si>
    <t>weight</t>
  </si>
  <si>
    <t>total</t>
  </si>
  <si>
    <t>representing</t>
  </si>
  <si>
    <t>participant</t>
  </si>
  <si>
    <t>falcon</t>
  </si>
  <si>
    <t>dssim</t>
  </si>
  <si>
    <t>NALT-AGROVOC</t>
  </si>
  <si>
    <t>GEMET-NALT</t>
  </si>
  <si>
    <t>GEMET-AGROVOC</t>
  </si>
  <si>
    <t>x-som</t>
  </si>
  <si>
    <t>scarlet</t>
  </si>
  <si>
    <t>rimom</t>
  </si>
  <si>
    <t>prior</t>
  </si>
  <si>
    <t>EXACTMATCH</t>
  </si>
  <si>
    <t>scarlet_em</t>
  </si>
  <si>
    <t>scarlet_bmnm</t>
  </si>
  <si>
    <t>scarlet_disjoint</t>
  </si>
  <si>
    <t>PRECISION</t>
  </si>
  <si>
    <t>RECALL</t>
  </si>
  <si>
    <t>europe</t>
  </si>
  <si>
    <t>oaks</t>
  </si>
  <si>
    <t>rodents</t>
  </si>
  <si>
    <t>agriculture</t>
  </si>
  <si>
    <t>geology</t>
  </si>
  <si>
    <t>animal health</t>
  </si>
  <si>
    <t>exactMatch</t>
  </si>
  <si>
    <t>overall</t>
  </si>
  <si>
    <t>score</t>
  </si>
  <si>
    <t>weighted</t>
  </si>
  <si>
    <t>broadMatch/narrowMatch</t>
  </si>
  <si>
    <t>disjoint</t>
  </si>
  <si>
    <t>relation type</t>
  </si>
  <si>
    <t>ALL RELATIONS</t>
  </si>
  <si>
    <t>STRATUM WEIGHTS</t>
  </si>
  <si>
    <t>SCARLET SPECIFIC (3 relation types)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</si>
</sst>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6"/>
      <name val="Verdana"/>
      <family val="0"/>
    </font>
    <font>
      <b/>
      <sz val="16"/>
      <color indexed="9"/>
      <name val="Verdana"/>
      <family val="0"/>
    </font>
    <font>
      <b/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0" borderId="0" xfId="0" applyFont="1" applyAlignment="1">
      <alignment/>
    </xf>
    <xf numFmtId="0" fontId="0" fillId="4" borderId="0" xfId="0" applyFill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workbookViewId="0" topLeftCell="A56">
      <selection activeCell="H101" sqref="H101"/>
    </sheetView>
  </sheetViews>
  <sheetFormatPr defaultColWidth="11.00390625" defaultRowHeight="12.75"/>
  <cols>
    <col min="1" max="1" width="13.25390625" style="0" customWidth="1"/>
    <col min="2" max="3" width="7.25390625" style="0" customWidth="1"/>
    <col min="4" max="4" width="9.25390625" style="0" customWidth="1"/>
    <col min="5" max="5" width="9.75390625" style="0" customWidth="1"/>
    <col min="6" max="6" width="7.00390625" style="0" customWidth="1"/>
    <col min="7" max="7" width="5.875" style="0" customWidth="1"/>
    <col min="8" max="8" width="9.125" style="0" customWidth="1"/>
    <col min="11" max="11" width="7.125" style="0" customWidth="1"/>
  </cols>
  <sheetData>
    <row r="1" spans="1:14" ht="31.5" customHeight="1">
      <c r="A1" s="2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9" s="3" customFormat="1" ht="15.75">
      <c r="A2" s="4" t="s">
        <v>45</v>
      </c>
      <c r="B2" s="4"/>
      <c r="C2" s="4"/>
      <c r="D2" s="4"/>
      <c r="E2" s="4"/>
      <c r="F2" s="4"/>
      <c r="G2" s="4"/>
      <c r="H2" s="4"/>
      <c r="I2" s="7" t="s">
        <v>18</v>
      </c>
    </row>
    <row r="3" spans="1:12" ht="12.75">
      <c r="A3" s="4" t="s">
        <v>2</v>
      </c>
      <c r="B3" s="4" t="s">
        <v>1</v>
      </c>
      <c r="C3" s="4" t="s">
        <v>0</v>
      </c>
      <c r="D3" s="4" t="s">
        <v>14</v>
      </c>
      <c r="E3" s="4" t="s">
        <v>12</v>
      </c>
      <c r="F3" s="5"/>
      <c r="G3" s="5"/>
      <c r="H3" s="5"/>
      <c r="I3" s="3" t="s">
        <v>15</v>
      </c>
      <c r="J3" s="3" t="s">
        <v>1</v>
      </c>
      <c r="K3" s="3" t="s">
        <v>39</v>
      </c>
      <c r="L3" s="3" t="s">
        <v>40</v>
      </c>
    </row>
    <row r="4" spans="1:12" ht="12.75">
      <c r="A4" s="5" t="s">
        <v>3</v>
      </c>
      <c r="B4" s="5" t="s">
        <v>6</v>
      </c>
      <c r="C4" s="5">
        <v>43</v>
      </c>
      <c r="D4" s="5">
        <v>541</v>
      </c>
      <c r="E4" s="5">
        <f>D4/D10</f>
        <v>0.1317584023380419</v>
      </c>
      <c r="F4" s="5"/>
      <c r="G4" s="5"/>
      <c r="H4" s="5"/>
      <c r="I4" t="s">
        <v>16</v>
      </c>
      <c r="J4" t="s">
        <v>6</v>
      </c>
      <c r="K4">
        <v>0.91</v>
      </c>
      <c r="L4">
        <f>K4*M47</f>
        <v>0.09307317073170732</v>
      </c>
    </row>
    <row r="5" spans="1:12" ht="12.75">
      <c r="A5" s="5" t="s">
        <v>3</v>
      </c>
      <c r="B5" s="5" t="s">
        <v>7</v>
      </c>
      <c r="C5" s="5">
        <v>40</v>
      </c>
      <c r="D5" s="5">
        <v>167</v>
      </c>
      <c r="E5" s="5">
        <f>D5/D10</f>
        <v>0.040672187043351196</v>
      </c>
      <c r="F5" s="5"/>
      <c r="G5" s="5"/>
      <c r="H5" s="5"/>
      <c r="I5" t="s">
        <v>16</v>
      </c>
      <c r="J5" t="s">
        <v>7</v>
      </c>
      <c r="K5">
        <v>0.953</v>
      </c>
      <c r="L5">
        <f>K5*M48</f>
        <v>0.03279689091396408</v>
      </c>
    </row>
    <row r="6" spans="1:12" ht="12.75">
      <c r="A6" s="5" t="s">
        <v>3</v>
      </c>
      <c r="B6" s="5" t="s">
        <v>8</v>
      </c>
      <c r="C6" s="5">
        <v>48</v>
      </c>
      <c r="D6" s="5">
        <v>1884</v>
      </c>
      <c r="E6" s="5">
        <f>D6/D10</f>
        <v>0.4588407208962494</v>
      </c>
      <c r="F6" s="5"/>
      <c r="G6" s="5"/>
      <c r="H6" s="5"/>
      <c r="I6" t="s">
        <v>16</v>
      </c>
      <c r="J6" t="s">
        <v>8</v>
      </c>
      <c r="K6">
        <v>0.861</v>
      </c>
      <c r="L6">
        <f>K6*M49</f>
        <v>0.22333846153846154</v>
      </c>
    </row>
    <row r="7" spans="1:12" ht="12.75">
      <c r="A7" s="5" t="s">
        <v>3</v>
      </c>
      <c r="B7" s="5" t="s">
        <v>11</v>
      </c>
      <c r="C7" s="5">
        <v>39</v>
      </c>
      <c r="D7" s="5">
        <v>500</v>
      </c>
      <c r="E7" s="5">
        <f>D7/D10</f>
        <v>0.12177301509985387</v>
      </c>
      <c r="F7" s="5"/>
      <c r="G7" s="5"/>
      <c r="H7" s="5"/>
      <c r="I7" t="s">
        <v>16</v>
      </c>
      <c r="J7" t="s">
        <v>11</v>
      </c>
      <c r="K7">
        <v>0.809</v>
      </c>
      <c r="L7">
        <f>K7*M50</f>
        <v>0.48856574644867334</v>
      </c>
    </row>
    <row r="8" spans="1:12" ht="12.75">
      <c r="A8" s="5" t="s">
        <v>3</v>
      </c>
      <c r="B8" s="5" t="s">
        <v>9</v>
      </c>
      <c r="C8" s="5">
        <v>51</v>
      </c>
      <c r="D8" s="5">
        <v>412</v>
      </c>
      <c r="E8" s="5">
        <f>D8/D10</f>
        <v>0.10034096444227959</v>
      </c>
      <c r="F8" s="5"/>
      <c r="G8" s="5"/>
      <c r="H8" s="5"/>
      <c r="J8" t="s">
        <v>38</v>
      </c>
      <c r="L8" s="8">
        <f>SUM(L4:L7)</f>
        <v>0.8377742696328063</v>
      </c>
    </row>
    <row r="9" spans="1:8" ht="12.75">
      <c r="A9" s="5" t="s">
        <v>3</v>
      </c>
      <c r="B9" s="5" t="s">
        <v>10</v>
      </c>
      <c r="C9" s="5">
        <v>38</v>
      </c>
      <c r="D9" s="5">
        <v>602</v>
      </c>
      <c r="E9" s="5">
        <f>D9/D10</f>
        <v>0.14661471018022407</v>
      </c>
      <c r="F9" s="5"/>
      <c r="G9" s="5"/>
      <c r="H9" s="5"/>
    </row>
    <row r="10" spans="1:12" ht="12.75">
      <c r="A10" s="5" t="s">
        <v>13</v>
      </c>
      <c r="B10" s="5"/>
      <c r="C10" s="5">
        <f>SUM(C4:C9)</f>
        <v>259</v>
      </c>
      <c r="D10" s="5">
        <f>SUM(D4:D9)</f>
        <v>4106</v>
      </c>
      <c r="E10" s="5"/>
      <c r="F10" s="5"/>
      <c r="G10" s="5"/>
      <c r="H10" s="5"/>
      <c r="I10" s="3" t="s">
        <v>15</v>
      </c>
      <c r="J10" s="3" t="s">
        <v>1</v>
      </c>
      <c r="K10" s="3" t="s">
        <v>39</v>
      </c>
      <c r="L10" s="3" t="s">
        <v>40</v>
      </c>
    </row>
    <row r="11" spans="1:12" ht="12.75">
      <c r="A11" s="5"/>
      <c r="B11" s="5"/>
      <c r="C11" s="5"/>
      <c r="D11" s="5"/>
      <c r="E11" s="5"/>
      <c r="F11" s="5"/>
      <c r="G11" s="5"/>
      <c r="H11" s="5"/>
      <c r="I11" t="s">
        <v>17</v>
      </c>
      <c r="J11" t="s">
        <v>6</v>
      </c>
      <c r="K11">
        <v>0.864</v>
      </c>
      <c r="L11">
        <f>K11*M47</f>
        <v>0.0883683730903243</v>
      </c>
    </row>
    <row r="12" spans="1:12" ht="12.75">
      <c r="A12" s="4" t="s">
        <v>2</v>
      </c>
      <c r="B12" s="4" t="s">
        <v>1</v>
      </c>
      <c r="C12" s="4" t="s">
        <v>0</v>
      </c>
      <c r="D12" s="4" t="s">
        <v>14</v>
      </c>
      <c r="E12" s="4" t="s">
        <v>12</v>
      </c>
      <c r="F12" s="5"/>
      <c r="G12" s="5"/>
      <c r="H12" s="5"/>
      <c r="I12" t="s">
        <v>17</v>
      </c>
      <c r="J12" t="s">
        <v>7</v>
      </c>
      <c r="K12">
        <v>0.944</v>
      </c>
      <c r="L12">
        <f>K12*M48</f>
        <v>0.032487161618868936</v>
      </c>
    </row>
    <row r="13" spans="1:12" ht="12.75">
      <c r="A13" s="5" t="s">
        <v>4</v>
      </c>
      <c r="B13" s="5" t="s">
        <v>6</v>
      </c>
      <c r="C13" s="5">
        <v>51</v>
      </c>
      <c r="D13" s="5">
        <v>841</v>
      </c>
      <c r="E13" s="5">
        <f>D13/D19</f>
        <v>0.16877383102548665</v>
      </c>
      <c r="F13" s="5"/>
      <c r="G13" s="5"/>
      <c r="H13" s="5"/>
      <c r="I13" t="s">
        <v>17</v>
      </c>
      <c r="J13" t="s">
        <v>8</v>
      </c>
      <c r="K13">
        <v>0.571</v>
      </c>
      <c r="L13">
        <f>K13*M49</f>
        <v>0.14811412489949075</v>
      </c>
    </row>
    <row r="14" spans="1:12" ht="12.75">
      <c r="A14" s="5" t="s">
        <v>4</v>
      </c>
      <c r="B14" s="5" t="s">
        <v>7</v>
      </c>
      <c r="C14" s="5">
        <v>39</v>
      </c>
      <c r="D14" s="5">
        <v>164</v>
      </c>
      <c r="E14" s="5">
        <f>D14/D19</f>
        <v>0.03291190046156934</v>
      </c>
      <c r="F14" s="5"/>
      <c r="G14" s="5"/>
      <c r="H14" s="5"/>
      <c r="I14" t="s">
        <v>17</v>
      </c>
      <c r="J14" t="s">
        <v>11</v>
      </c>
      <c r="K14">
        <v>0.375</v>
      </c>
      <c r="L14">
        <f>K14*M50</f>
        <v>0.2264674350040204</v>
      </c>
    </row>
    <row r="15" spans="1:12" ht="12.75">
      <c r="A15" s="5" t="s">
        <v>4</v>
      </c>
      <c r="B15" s="5" t="s">
        <v>8</v>
      </c>
      <c r="C15" s="5">
        <v>51</v>
      </c>
      <c r="D15" s="5">
        <v>1988</v>
      </c>
      <c r="E15" s="5">
        <f>D15/D19</f>
        <v>0.3989564519365844</v>
      </c>
      <c r="F15" s="5"/>
      <c r="G15" s="5"/>
      <c r="H15" s="5"/>
      <c r="J15" t="s">
        <v>38</v>
      </c>
      <c r="L15" s="8">
        <f>SUM(L11:L14)</f>
        <v>0.4954370946127044</v>
      </c>
    </row>
    <row r="16" spans="1:8" ht="12.75">
      <c r="A16" s="5" t="s">
        <v>4</v>
      </c>
      <c r="B16" s="5" t="s">
        <v>11</v>
      </c>
      <c r="C16" s="5">
        <v>33</v>
      </c>
      <c r="D16" s="5">
        <v>802</v>
      </c>
      <c r="E16" s="5">
        <f>D16/D19</f>
        <v>0.16094722054986957</v>
      </c>
      <c r="F16" s="5"/>
      <c r="G16" s="5"/>
      <c r="H16" s="5"/>
    </row>
    <row r="17" spans="1:12" ht="12.75">
      <c r="A17" s="5" t="s">
        <v>4</v>
      </c>
      <c r="B17" s="5" t="s">
        <v>9</v>
      </c>
      <c r="C17" s="5">
        <v>39</v>
      </c>
      <c r="D17" s="5">
        <v>450</v>
      </c>
      <c r="E17" s="5">
        <f>D17/D19</f>
        <v>0.09030704394942805</v>
      </c>
      <c r="F17" s="5"/>
      <c r="G17" s="5"/>
      <c r="H17" s="5"/>
      <c r="I17" s="3" t="s">
        <v>15</v>
      </c>
      <c r="J17" s="3" t="s">
        <v>1</v>
      </c>
      <c r="K17" s="3" t="s">
        <v>39</v>
      </c>
      <c r="L17" s="3" t="s">
        <v>40</v>
      </c>
    </row>
    <row r="18" spans="1:12" ht="12.75">
      <c r="A18" s="5" t="s">
        <v>4</v>
      </c>
      <c r="B18" s="5" t="s">
        <v>10</v>
      </c>
      <c r="C18" s="5">
        <v>52</v>
      </c>
      <c r="D18" s="5">
        <v>738</v>
      </c>
      <c r="E18" s="5">
        <f>D18/D19</f>
        <v>0.14810355207706202</v>
      </c>
      <c r="F18" s="5"/>
      <c r="G18" s="5"/>
      <c r="H18" s="5"/>
      <c r="I18" t="s">
        <v>21</v>
      </c>
      <c r="J18" t="s">
        <v>6</v>
      </c>
      <c r="K18">
        <v>0.924</v>
      </c>
      <c r="L18">
        <f>K18*M47</f>
        <v>0.09450506566604128</v>
      </c>
    </row>
    <row r="19" spans="1:12" ht="12.75">
      <c r="A19" s="5" t="s">
        <v>13</v>
      </c>
      <c r="B19" s="5"/>
      <c r="C19" s="5">
        <f>SUM(C13:C18)</f>
        <v>265</v>
      </c>
      <c r="D19" s="5">
        <f>SUM(D13:D18)</f>
        <v>4983</v>
      </c>
      <c r="E19" s="5"/>
      <c r="F19" s="5"/>
      <c r="G19" s="5"/>
      <c r="H19" s="5"/>
      <c r="I19" t="s">
        <v>21</v>
      </c>
      <c r="J19" t="s">
        <v>7</v>
      </c>
      <c r="K19">
        <v>1</v>
      </c>
      <c r="L19">
        <f>K19*M48</f>
        <v>0.03441436612168319</v>
      </c>
    </row>
    <row r="20" spans="1:12" ht="12.75">
      <c r="A20" s="5"/>
      <c r="B20" s="5"/>
      <c r="C20" s="5"/>
      <c r="D20" s="5"/>
      <c r="E20" s="5"/>
      <c r="F20" s="5"/>
      <c r="G20" s="5"/>
      <c r="H20" s="5"/>
      <c r="I20" t="s">
        <v>21</v>
      </c>
      <c r="J20" t="s">
        <v>8</v>
      </c>
      <c r="K20">
        <v>0.624</v>
      </c>
      <c r="L20">
        <f>K20*M49</f>
        <v>0.16186202090592333</v>
      </c>
    </row>
    <row r="21" spans="1:12" ht="12.75">
      <c r="A21" s="4" t="s">
        <v>2</v>
      </c>
      <c r="B21" s="4" t="s">
        <v>1</v>
      </c>
      <c r="C21" s="4" t="s">
        <v>0</v>
      </c>
      <c r="D21" s="4" t="s">
        <v>14</v>
      </c>
      <c r="E21" s="4" t="s">
        <v>12</v>
      </c>
      <c r="F21" s="5"/>
      <c r="G21" s="5"/>
      <c r="H21" s="5"/>
      <c r="I21" t="s">
        <v>21</v>
      </c>
      <c r="J21" t="s">
        <v>11</v>
      </c>
      <c r="K21">
        <v>0.261</v>
      </c>
      <c r="L21">
        <f>K21*M50</f>
        <v>0.1576213347627982</v>
      </c>
    </row>
    <row r="22" spans="1:12" ht="12.75">
      <c r="A22" s="5" t="s">
        <v>5</v>
      </c>
      <c r="B22" s="5" t="s">
        <v>6</v>
      </c>
      <c r="C22" s="5">
        <v>200</v>
      </c>
      <c r="D22" s="5">
        <v>3816</v>
      </c>
      <c r="E22" s="5">
        <f>D22/D26</f>
        <v>0.10227820959528276</v>
      </c>
      <c r="F22" s="5"/>
      <c r="G22" s="5"/>
      <c r="H22" s="5"/>
      <c r="J22" t="s">
        <v>38</v>
      </c>
      <c r="L22" s="8">
        <f>SUM(L18:L21)</f>
        <v>0.448402787456446</v>
      </c>
    </row>
    <row r="23" spans="1:8" ht="12.75">
      <c r="A23" s="5" t="s">
        <v>5</v>
      </c>
      <c r="B23" s="5" t="s">
        <v>7</v>
      </c>
      <c r="C23" s="5">
        <v>86</v>
      </c>
      <c r="D23" s="5">
        <v>1284</v>
      </c>
      <c r="E23" s="5">
        <f>D23/D26</f>
        <v>0.03441436612168319</v>
      </c>
      <c r="F23" s="5"/>
      <c r="G23" s="5"/>
      <c r="H23" s="5"/>
    </row>
    <row r="24" spans="1:12" ht="12.75">
      <c r="A24" s="5" t="s">
        <v>5</v>
      </c>
      <c r="B24" s="5" t="s">
        <v>8</v>
      </c>
      <c r="C24" s="5">
        <v>476</v>
      </c>
      <c r="D24" s="5">
        <v>9678</v>
      </c>
      <c r="E24" s="5">
        <f>D24/D26</f>
        <v>0.25939426427231305</v>
      </c>
      <c r="F24" s="5"/>
      <c r="G24" s="5"/>
      <c r="H24" s="5"/>
      <c r="I24" s="3" t="s">
        <v>15</v>
      </c>
      <c r="J24" s="3" t="s">
        <v>1</v>
      </c>
      <c r="K24" s="3" t="s">
        <v>39</v>
      </c>
      <c r="L24" s="3" t="s">
        <v>40</v>
      </c>
    </row>
    <row r="25" spans="1:13" ht="12.75">
      <c r="A25" s="5" t="s">
        <v>5</v>
      </c>
      <c r="B25" s="5" t="s">
        <v>11</v>
      </c>
      <c r="C25" s="5">
        <v>22532</v>
      </c>
      <c r="D25" s="5">
        <v>22532</v>
      </c>
      <c r="E25" s="5">
        <f>D25/D26</f>
        <v>0.603913160010721</v>
      </c>
      <c r="F25" s="5"/>
      <c r="G25" s="5"/>
      <c r="H25" s="5"/>
      <c r="I25" t="s">
        <v>22</v>
      </c>
      <c r="J25" t="s">
        <v>6</v>
      </c>
      <c r="K25">
        <v>1</v>
      </c>
      <c r="L25">
        <f>K25*M47</f>
        <v>0.10227820959528276</v>
      </c>
      <c r="M25" t="s">
        <v>37</v>
      </c>
    </row>
    <row r="26" spans="1:13" ht="12.75">
      <c r="A26" s="5" t="s">
        <v>13</v>
      </c>
      <c r="B26" s="5"/>
      <c r="C26" s="5">
        <f>SUM(C22:C25)</f>
        <v>23294</v>
      </c>
      <c r="D26" s="5">
        <f>SUM(D22:D25)</f>
        <v>37310</v>
      </c>
      <c r="E26" s="5"/>
      <c r="F26" s="5"/>
      <c r="G26" s="5"/>
      <c r="H26" s="5"/>
      <c r="I26" t="s">
        <v>22</v>
      </c>
      <c r="J26" t="s">
        <v>7</v>
      </c>
      <c r="K26">
        <v>0</v>
      </c>
      <c r="L26">
        <f>K26*M48</f>
        <v>0</v>
      </c>
      <c r="M26" t="s">
        <v>37</v>
      </c>
    </row>
    <row r="27" spans="9:13" ht="12.75">
      <c r="I27" t="s">
        <v>22</v>
      </c>
      <c r="J27" t="s">
        <v>8</v>
      </c>
      <c r="K27">
        <v>0.75</v>
      </c>
      <c r="L27">
        <f>K27*M49</f>
        <v>0.19454569820423478</v>
      </c>
      <c r="M27" t="s">
        <v>37</v>
      </c>
    </row>
    <row r="28" spans="1:13" ht="15.75">
      <c r="A28" s="7" t="s">
        <v>20</v>
      </c>
      <c r="I28" t="s">
        <v>22</v>
      </c>
      <c r="J28" t="s">
        <v>11</v>
      </c>
      <c r="K28">
        <v>0.6</v>
      </c>
      <c r="L28">
        <f>K28*M50</f>
        <v>0.36234789600643263</v>
      </c>
      <c r="M28" t="s">
        <v>37</v>
      </c>
    </row>
    <row r="29" spans="1:12" ht="12.75">
      <c r="A29" s="3" t="s">
        <v>15</v>
      </c>
      <c r="B29" s="3" t="s">
        <v>1</v>
      </c>
      <c r="C29" s="3" t="s">
        <v>39</v>
      </c>
      <c r="D29" s="3" t="s">
        <v>40</v>
      </c>
      <c r="E29" s="9" t="s">
        <v>15</v>
      </c>
      <c r="F29" s="3" t="s">
        <v>1</v>
      </c>
      <c r="G29" s="3" t="s">
        <v>39</v>
      </c>
      <c r="H29" s="3" t="s">
        <v>40</v>
      </c>
      <c r="J29" t="s">
        <v>38</v>
      </c>
      <c r="L29" s="8">
        <f>SUM(L25:L28)</f>
        <v>0.6591718038059502</v>
      </c>
    </row>
    <row r="30" spans="1:8" ht="12.75">
      <c r="A30" t="s">
        <v>16</v>
      </c>
      <c r="B30" t="s">
        <v>6</v>
      </c>
      <c r="C30">
        <v>0.538</v>
      </c>
      <c r="D30">
        <f aca="true" t="shared" si="0" ref="D30:D35">E4*C30</f>
        <v>0.07088602045786654</v>
      </c>
      <c r="E30" s="10" t="s">
        <v>17</v>
      </c>
      <c r="F30" t="s">
        <v>6</v>
      </c>
      <c r="G30">
        <v>0</v>
      </c>
      <c r="H30">
        <f aca="true" t="shared" si="1" ref="H30:H35">E4*G30</f>
        <v>0</v>
      </c>
    </row>
    <row r="31" spans="1:12" ht="12.75">
      <c r="A31" t="s">
        <v>16</v>
      </c>
      <c r="B31" t="s">
        <v>7</v>
      </c>
      <c r="C31">
        <v>1</v>
      </c>
      <c r="D31">
        <f t="shared" si="0"/>
        <v>0.040672187043351196</v>
      </c>
      <c r="E31" s="10" t="s">
        <v>17</v>
      </c>
      <c r="F31" t="s">
        <v>7</v>
      </c>
      <c r="G31">
        <v>0.304</v>
      </c>
      <c r="H31">
        <f t="shared" si="1"/>
        <v>0.012364344861178763</v>
      </c>
      <c r="I31" s="3" t="s">
        <v>15</v>
      </c>
      <c r="J31" s="3" t="s">
        <v>1</v>
      </c>
      <c r="K31" s="3" t="s">
        <v>39</v>
      </c>
      <c r="L31" s="3" t="s">
        <v>40</v>
      </c>
    </row>
    <row r="32" spans="1:12" ht="12.75">
      <c r="A32" t="s">
        <v>16</v>
      </c>
      <c r="B32" t="s">
        <v>8</v>
      </c>
      <c r="C32">
        <v>0.903</v>
      </c>
      <c r="D32">
        <f t="shared" si="0"/>
        <v>0.4143331709693132</v>
      </c>
      <c r="E32" s="10" t="s">
        <v>17</v>
      </c>
      <c r="F32" t="s">
        <v>8</v>
      </c>
      <c r="G32">
        <v>0.387</v>
      </c>
      <c r="H32">
        <f t="shared" si="1"/>
        <v>0.1775713589868485</v>
      </c>
      <c r="I32" t="s">
        <v>23</v>
      </c>
      <c r="J32" t="s">
        <v>6</v>
      </c>
      <c r="K32">
        <v>0.845</v>
      </c>
      <c r="L32">
        <f>K32*M47</f>
        <v>0.08642508710801393</v>
      </c>
    </row>
    <row r="33" spans="1:12" ht="12.75">
      <c r="A33" t="s">
        <v>16</v>
      </c>
      <c r="B33" t="s">
        <v>11</v>
      </c>
      <c r="C33">
        <v>0.952</v>
      </c>
      <c r="D33">
        <f t="shared" si="0"/>
        <v>0.11592791037506088</v>
      </c>
      <c r="E33" s="10" t="s">
        <v>17</v>
      </c>
      <c r="F33" t="s">
        <v>11</v>
      </c>
      <c r="G33">
        <v>0.272</v>
      </c>
      <c r="H33">
        <f t="shared" si="1"/>
        <v>0.033122260107160253</v>
      </c>
      <c r="I33" t="s">
        <v>23</v>
      </c>
      <c r="J33" t="s">
        <v>7</v>
      </c>
      <c r="K33">
        <v>0.974</v>
      </c>
      <c r="L33">
        <f>K33*M48</f>
        <v>0.03351959260251943</v>
      </c>
    </row>
    <row r="34" spans="1:12" ht="12.75">
      <c r="A34" t="s">
        <v>16</v>
      </c>
      <c r="B34" t="s">
        <v>9</v>
      </c>
      <c r="C34">
        <v>1</v>
      </c>
      <c r="D34">
        <f t="shared" si="0"/>
        <v>0.10034096444227959</v>
      </c>
      <c r="E34" s="10" t="s">
        <v>17</v>
      </c>
      <c r="F34" t="s">
        <v>9</v>
      </c>
      <c r="G34">
        <v>0.529</v>
      </c>
      <c r="H34">
        <f t="shared" si="1"/>
        <v>0.053080370189965906</v>
      </c>
      <c r="I34" t="s">
        <v>23</v>
      </c>
      <c r="J34" t="s">
        <v>8</v>
      </c>
      <c r="K34">
        <v>0.686</v>
      </c>
      <c r="L34">
        <f>K34*M49</f>
        <v>0.17794446529080676</v>
      </c>
    </row>
    <row r="35" spans="1:12" ht="12.75">
      <c r="A35" t="s">
        <v>16</v>
      </c>
      <c r="B35" t="s">
        <v>10</v>
      </c>
      <c r="C35">
        <v>0.952</v>
      </c>
      <c r="D35">
        <f t="shared" si="0"/>
        <v>0.13957720409157331</v>
      </c>
      <c r="E35" s="10" t="s">
        <v>17</v>
      </c>
      <c r="F35" t="s">
        <v>10</v>
      </c>
      <c r="G35">
        <v>0.385</v>
      </c>
      <c r="H35">
        <f t="shared" si="1"/>
        <v>0.05644666341938627</v>
      </c>
      <c r="I35" t="s">
        <v>23</v>
      </c>
      <c r="J35" t="s">
        <v>11</v>
      </c>
      <c r="K35">
        <v>0.54</v>
      </c>
      <c r="L35">
        <f>K35*M50</f>
        <v>0.3261131064057894</v>
      </c>
    </row>
    <row r="36" spans="2:12" ht="12.75">
      <c r="B36" t="s">
        <v>38</v>
      </c>
      <c r="D36" s="8">
        <f>SUM(D30:D35)</f>
        <v>0.8817374573794448</v>
      </c>
      <c r="E36" s="10"/>
      <c r="F36" t="s">
        <v>38</v>
      </c>
      <c r="H36" s="8">
        <f>SUM(H30:H35)</f>
        <v>0.3325849975645397</v>
      </c>
      <c r="J36" t="s">
        <v>38</v>
      </c>
      <c r="L36" s="8">
        <f>SUM(L32:L35)</f>
        <v>0.6240022514071295</v>
      </c>
    </row>
    <row r="38" spans="1:12" ht="15.75">
      <c r="A38" s="7" t="s">
        <v>19</v>
      </c>
      <c r="I38" s="3" t="s">
        <v>15</v>
      </c>
      <c r="J38" s="3" t="s">
        <v>1</v>
      </c>
      <c r="K38" s="3" t="s">
        <v>39</v>
      </c>
      <c r="L38" s="3" t="s">
        <v>40</v>
      </c>
    </row>
    <row r="39" spans="1:12" ht="12.75">
      <c r="A39" s="3" t="s">
        <v>15</v>
      </c>
      <c r="B39" s="3" t="s">
        <v>1</v>
      </c>
      <c r="C39" s="3" t="s">
        <v>39</v>
      </c>
      <c r="D39" s="3" t="s">
        <v>40</v>
      </c>
      <c r="E39" s="9" t="s">
        <v>15</v>
      </c>
      <c r="F39" s="3" t="s">
        <v>1</v>
      </c>
      <c r="G39" s="3" t="s">
        <v>39</v>
      </c>
      <c r="H39" s="3" t="s">
        <v>40</v>
      </c>
      <c r="I39" t="s">
        <v>24</v>
      </c>
      <c r="J39" t="s">
        <v>6</v>
      </c>
      <c r="K39">
        <v>0.695</v>
      </c>
      <c r="L39">
        <f>K39*M47</f>
        <v>0.07108335566872151</v>
      </c>
    </row>
    <row r="40" spans="1:12" ht="12.75">
      <c r="A40" t="s">
        <v>16</v>
      </c>
      <c r="B40" t="s">
        <v>6</v>
      </c>
      <c r="C40">
        <v>0.882</v>
      </c>
      <c r="D40">
        <f aca="true" t="shared" si="2" ref="D40:D45">E13*C40</f>
        <v>0.14885851896447924</v>
      </c>
      <c r="E40" s="10" t="s">
        <v>17</v>
      </c>
      <c r="F40" t="s">
        <v>6</v>
      </c>
      <c r="G40">
        <v>0.531</v>
      </c>
      <c r="H40">
        <f aca="true" t="shared" si="3" ref="H40:H45">E13*G40</f>
        <v>0.08961890427453342</v>
      </c>
      <c r="I40" t="s">
        <v>24</v>
      </c>
      <c r="J40" t="s">
        <v>7</v>
      </c>
      <c r="K40">
        <v>0.983</v>
      </c>
      <c r="L40">
        <f>K40*M48</f>
        <v>0.033829321897614575</v>
      </c>
    </row>
    <row r="41" spans="1:12" ht="12.75">
      <c r="A41" t="s">
        <v>16</v>
      </c>
      <c r="B41" t="s">
        <v>7</v>
      </c>
      <c r="C41">
        <v>0.772</v>
      </c>
      <c r="D41">
        <f t="shared" si="2"/>
        <v>0.02540798715633153</v>
      </c>
      <c r="E41" s="10" t="s">
        <v>17</v>
      </c>
      <c r="F41" t="s">
        <v>7</v>
      </c>
      <c r="G41">
        <v>0.292</v>
      </c>
      <c r="H41">
        <f t="shared" si="3"/>
        <v>0.009610274934778246</v>
      </c>
      <c r="I41" t="s">
        <v>24</v>
      </c>
      <c r="J41" t="s">
        <v>8</v>
      </c>
      <c r="K41">
        <v>0.508</v>
      </c>
      <c r="L41">
        <f>K41*M49</f>
        <v>0.13177228625033502</v>
      </c>
    </row>
    <row r="42" spans="1:12" ht="12.75">
      <c r="A42" t="s">
        <v>16</v>
      </c>
      <c r="B42" t="s">
        <v>8</v>
      </c>
      <c r="C42">
        <v>0.823</v>
      </c>
      <c r="D42">
        <f t="shared" si="2"/>
        <v>0.32834115994380897</v>
      </c>
      <c r="E42" s="10" t="s">
        <v>17</v>
      </c>
      <c r="F42" t="s">
        <v>8</v>
      </c>
      <c r="G42">
        <v>0.531</v>
      </c>
      <c r="H42">
        <f t="shared" si="3"/>
        <v>0.21184587597832633</v>
      </c>
      <c r="I42" t="s">
        <v>24</v>
      </c>
      <c r="J42" t="s">
        <v>11</v>
      </c>
      <c r="K42">
        <v>0.682</v>
      </c>
      <c r="L42">
        <f>K42*M50</f>
        <v>0.4118687751273118</v>
      </c>
    </row>
    <row r="43" spans="1:12" ht="12.75">
      <c r="A43" t="s">
        <v>16</v>
      </c>
      <c r="B43" t="s">
        <v>11</v>
      </c>
      <c r="C43">
        <v>0.875</v>
      </c>
      <c r="D43">
        <f t="shared" si="2"/>
        <v>0.14082881798113586</v>
      </c>
      <c r="E43" s="10" t="s">
        <v>17</v>
      </c>
      <c r="F43" t="s">
        <v>11</v>
      </c>
      <c r="G43">
        <v>0.158</v>
      </c>
      <c r="H43">
        <f t="shared" si="3"/>
        <v>0.025429660846879393</v>
      </c>
      <c r="J43" t="s">
        <v>38</v>
      </c>
      <c r="L43" s="8">
        <f>SUM(L39:L42)</f>
        <v>0.6485537389439828</v>
      </c>
    </row>
    <row r="44" spans="1:8" ht="12.75">
      <c r="A44" t="s">
        <v>16</v>
      </c>
      <c r="B44" t="s">
        <v>9</v>
      </c>
      <c r="C44">
        <v>0.954</v>
      </c>
      <c r="D44">
        <f t="shared" si="2"/>
        <v>0.08615291992775435</v>
      </c>
      <c r="E44" s="10" t="s">
        <v>17</v>
      </c>
      <c r="F44" t="s">
        <v>9</v>
      </c>
      <c r="G44">
        <v>0.318</v>
      </c>
      <c r="H44">
        <f t="shared" si="3"/>
        <v>0.02871763997591812</v>
      </c>
    </row>
    <row r="45" spans="1:14" ht="12.75">
      <c r="A45" t="s">
        <v>16</v>
      </c>
      <c r="B45" t="s">
        <v>10</v>
      </c>
      <c r="C45">
        <v>0.882</v>
      </c>
      <c r="D45">
        <f t="shared" si="2"/>
        <v>0.1306273329319687</v>
      </c>
      <c r="E45" s="10" t="s">
        <v>17</v>
      </c>
      <c r="F45" t="s">
        <v>10</v>
      </c>
      <c r="G45">
        <v>0.5</v>
      </c>
      <c r="H45">
        <f t="shared" si="3"/>
        <v>0.07405177603853101</v>
      </c>
      <c r="I45" s="4" t="s">
        <v>45</v>
      </c>
      <c r="J45" s="4"/>
      <c r="K45" s="4"/>
      <c r="L45" s="4"/>
      <c r="M45" s="4"/>
      <c r="N45" s="6"/>
    </row>
    <row r="46" spans="2:14" ht="12.75">
      <c r="B46" t="s">
        <v>38</v>
      </c>
      <c r="D46" s="8">
        <f>SUM(D40:D45)</f>
        <v>0.8602167369054786</v>
      </c>
      <c r="E46" s="10"/>
      <c r="F46" t="s">
        <v>38</v>
      </c>
      <c r="H46" s="8">
        <f>SUM(H40:H45)</f>
        <v>0.43927413204896654</v>
      </c>
      <c r="I46" s="4" t="s">
        <v>2</v>
      </c>
      <c r="J46" s="4" t="s">
        <v>1</v>
      </c>
      <c r="K46" s="4" t="s">
        <v>0</v>
      </c>
      <c r="L46" s="4" t="s">
        <v>14</v>
      </c>
      <c r="M46" s="6"/>
      <c r="N46" s="6"/>
    </row>
    <row r="47" spans="9:14" ht="12.75">
      <c r="I47" s="6" t="s">
        <v>5</v>
      </c>
      <c r="J47" s="6" t="s">
        <v>6</v>
      </c>
      <c r="K47" s="6">
        <v>200</v>
      </c>
      <c r="L47" s="6">
        <v>3816</v>
      </c>
      <c r="M47" s="6">
        <f>L47/L51</f>
        <v>0.10227820959528276</v>
      </c>
      <c r="N47" s="6"/>
    </row>
    <row r="48" spans="9:14" ht="12.75">
      <c r="I48" s="6" t="s">
        <v>5</v>
      </c>
      <c r="J48" s="6" t="s">
        <v>7</v>
      </c>
      <c r="K48" s="6">
        <v>86</v>
      </c>
      <c r="L48" s="6">
        <v>1284</v>
      </c>
      <c r="M48" s="6">
        <f>L48/L51</f>
        <v>0.03441436612168319</v>
      </c>
      <c r="N48" s="6"/>
    </row>
    <row r="49" spans="9:14" ht="12.75">
      <c r="I49" s="6" t="s">
        <v>5</v>
      </c>
      <c r="J49" s="6" t="s">
        <v>8</v>
      </c>
      <c r="K49" s="6">
        <v>476</v>
      </c>
      <c r="L49" s="6">
        <v>9678</v>
      </c>
      <c r="M49" s="6">
        <f>L49/L51</f>
        <v>0.25939426427231305</v>
      </c>
      <c r="N49" s="6"/>
    </row>
    <row r="50" spans="9:14" ht="12.75">
      <c r="I50" s="6" t="s">
        <v>5</v>
      </c>
      <c r="J50" s="6" t="s">
        <v>11</v>
      </c>
      <c r="K50" s="6">
        <v>22532</v>
      </c>
      <c r="L50" s="6">
        <v>22532</v>
      </c>
      <c r="M50" s="6">
        <f>L50/L51</f>
        <v>0.603913160010721</v>
      </c>
      <c r="N50" s="6"/>
    </row>
    <row r="51" spans="9:14" ht="12.75">
      <c r="I51" s="6"/>
      <c r="J51" s="6"/>
      <c r="K51" s="6">
        <f>SUM(K47:K50)</f>
        <v>23294</v>
      </c>
      <c r="L51" s="6">
        <f>SUM(L47:L50)</f>
        <v>37310</v>
      </c>
      <c r="M51" s="6"/>
      <c r="N51" s="6"/>
    </row>
    <row r="52" ht="12.75">
      <c r="A52" s="3" t="s">
        <v>46</v>
      </c>
    </row>
    <row r="53" spans="1:5" ht="12.75">
      <c r="A53" s="3" t="s">
        <v>15</v>
      </c>
      <c r="B53" s="3" t="s">
        <v>1</v>
      </c>
      <c r="C53" s="3" t="s">
        <v>39</v>
      </c>
      <c r="D53" s="3" t="s">
        <v>40</v>
      </c>
      <c r="E53" s="3" t="s">
        <v>43</v>
      </c>
    </row>
    <row r="54" spans="1:5" ht="12.75">
      <c r="A54" t="s">
        <v>26</v>
      </c>
      <c r="B54" t="s">
        <v>6</v>
      </c>
      <c r="C54">
        <v>1</v>
      </c>
      <c r="D54">
        <f>C54*M47</f>
        <v>0.10227820959528276</v>
      </c>
      <c r="E54" t="s">
        <v>37</v>
      </c>
    </row>
    <row r="55" spans="1:5" ht="12.75">
      <c r="A55" t="s">
        <v>26</v>
      </c>
      <c r="B55" t="s">
        <v>7</v>
      </c>
      <c r="C55">
        <v>0</v>
      </c>
      <c r="D55">
        <f>C55*M48</f>
        <v>0</v>
      </c>
      <c r="E55" t="s">
        <v>37</v>
      </c>
    </row>
    <row r="56" spans="1:5" ht="12.75">
      <c r="A56" t="s">
        <v>26</v>
      </c>
      <c r="B56" t="s">
        <v>8</v>
      </c>
      <c r="C56">
        <v>0.75</v>
      </c>
      <c r="D56">
        <f>C56*M49</f>
        <v>0.19454569820423478</v>
      </c>
      <c r="E56" t="s">
        <v>37</v>
      </c>
    </row>
    <row r="57" spans="1:5" ht="12.75">
      <c r="A57" t="s">
        <v>26</v>
      </c>
      <c r="B57" t="s">
        <v>11</v>
      </c>
      <c r="C57">
        <v>0.6</v>
      </c>
      <c r="D57">
        <f>C57*M50</f>
        <v>0.36234789600643263</v>
      </c>
      <c r="E57" t="s">
        <v>37</v>
      </c>
    </row>
    <row r="58" spans="2:6" ht="12.75">
      <c r="B58" t="s">
        <v>38</v>
      </c>
      <c r="D58" s="8">
        <f>SUM(D54:D57)</f>
        <v>0.6591718038059502</v>
      </c>
      <c r="F58">
        <v>81</v>
      </c>
    </row>
    <row r="60" spans="1:4" ht="12.75">
      <c r="A60" s="3" t="s">
        <v>15</v>
      </c>
      <c r="B60" s="3" t="s">
        <v>1</v>
      </c>
      <c r="C60" s="3" t="s">
        <v>39</v>
      </c>
      <c r="D60" s="3" t="s">
        <v>40</v>
      </c>
    </row>
    <row r="61" spans="1:5" ht="12.75">
      <c r="A61" t="s">
        <v>27</v>
      </c>
      <c r="B61" t="s">
        <v>6</v>
      </c>
      <c r="C61">
        <v>0.17</v>
      </c>
      <c r="D61">
        <f>C61*M47</f>
        <v>0.01738729563119807</v>
      </c>
      <c r="E61" t="s">
        <v>41</v>
      </c>
    </row>
    <row r="62" spans="1:5" ht="12.75">
      <c r="A62" t="s">
        <v>27</v>
      </c>
      <c r="B62" t="s">
        <v>7</v>
      </c>
      <c r="C62">
        <v>1</v>
      </c>
      <c r="D62">
        <f>C62*M48</f>
        <v>0.03441436612168319</v>
      </c>
      <c r="E62" t="s">
        <v>41</v>
      </c>
    </row>
    <row r="63" spans="1:5" ht="12.75">
      <c r="A63" t="s">
        <v>27</v>
      </c>
      <c r="B63" t="s">
        <v>8</v>
      </c>
      <c r="C63">
        <v>0.44</v>
      </c>
      <c r="D63">
        <f>C63*M49</f>
        <v>0.11413347627981774</v>
      </c>
      <c r="E63" t="s">
        <v>41</v>
      </c>
    </row>
    <row r="64" spans="1:5" ht="12.75">
      <c r="A64" t="s">
        <v>27</v>
      </c>
      <c r="B64" t="s">
        <v>11</v>
      </c>
      <c r="C64">
        <v>0.133</v>
      </c>
      <c r="D64">
        <f>C64*M50</f>
        <v>0.0803204502814259</v>
      </c>
      <c r="E64" t="s">
        <v>41</v>
      </c>
    </row>
    <row r="65" spans="2:6" ht="12.75">
      <c r="B65" t="s">
        <v>38</v>
      </c>
      <c r="D65" s="8">
        <f>SUM(D61:D64)</f>
        <v>0.2462555883141249</v>
      </c>
      <c r="F65">
        <v>6038</v>
      </c>
    </row>
    <row r="67" spans="1:6" ht="12.75">
      <c r="A67" t="s">
        <v>28</v>
      </c>
      <c r="C67">
        <v>0.64</v>
      </c>
      <c r="D67" s="8">
        <v>0.64</v>
      </c>
      <c r="E67" t="s">
        <v>42</v>
      </c>
      <c r="F67">
        <v>647</v>
      </c>
    </row>
    <row r="69" ht="12.75">
      <c r="F69" s="8">
        <f>(F58*D58+F65*D65+F67*D67)/(F58+F65+F67)</f>
        <v>0.2888507476129128</v>
      </c>
    </row>
    <row r="71" spans="1:14" ht="31.5" customHeight="1">
      <c r="A71" s="2" t="s">
        <v>30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ht="12.75">
      <c r="A72" s="3" t="s">
        <v>44</v>
      </c>
    </row>
    <row r="73" spans="1:9" ht="12.75">
      <c r="A73" s="3" t="s">
        <v>2</v>
      </c>
      <c r="B73" s="3" t="s">
        <v>1</v>
      </c>
      <c r="C73" s="3" t="s">
        <v>0</v>
      </c>
      <c r="D73" t="s">
        <v>16</v>
      </c>
      <c r="E73" t="s">
        <v>17</v>
      </c>
      <c r="F73" t="s">
        <v>21</v>
      </c>
      <c r="G73" t="s">
        <v>22</v>
      </c>
      <c r="H73" t="s">
        <v>23</v>
      </c>
      <c r="I73" t="s">
        <v>24</v>
      </c>
    </row>
    <row r="74" spans="1:9" ht="12.75">
      <c r="A74" t="s">
        <v>5</v>
      </c>
      <c r="B74" t="s">
        <v>36</v>
      </c>
      <c r="C74">
        <v>34</v>
      </c>
      <c r="D74">
        <v>0.206</v>
      </c>
      <c r="E74">
        <v>0.059</v>
      </c>
      <c r="F74">
        <v>0</v>
      </c>
      <c r="G74">
        <v>0</v>
      </c>
      <c r="H74">
        <v>0.206</v>
      </c>
      <c r="I74">
        <v>0.147</v>
      </c>
    </row>
    <row r="75" spans="1:9" ht="12.75">
      <c r="A75" t="s">
        <v>5</v>
      </c>
      <c r="B75" t="s">
        <v>33</v>
      </c>
      <c r="C75">
        <v>42</v>
      </c>
      <c r="D75">
        <v>0.405</v>
      </c>
      <c r="E75">
        <v>0.167</v>
      </c>
      <c r="F75">
        <v>0.071</v>
      </c>
      <c r="G75">
        <v>0</v>
      </c>
      <c r="H75">
        <v>0.238</v>
      </c>
      <c r="I75">
        <v>0.143</v>
      </c>
    </row>
    <row r="76" spans="1:9" ht="12.75">
      <c r="A76" t="s">
        <v>5</v>
      </c>
      <c r="B76" t="s">
        <v>32</v>
      </c>
      <c r="C76">
        <v>41</v>
      </c>
      <c r="D76">
        <v>0.927</v>
      </c>
      <c r="E76">
        <v>0.219</v>
      </c>
      <c r="F76">
        <v>0.098</v>
      </c>
      <c r="G76">
        <v>0</v>
      </c>
      <c r="H76">
        <v>0.927</v>
      </c>
      <c r="I76">
        <v>0.707</v>
      </c>
    </row>
    <row r="77" spans="1:9" ht="12.75">
      <c r="A77" t="s">
        <v>5</v>
      </c>
      <c r="B77" t="s">
        <v>31</v>
      </c>
      <c r="C77">
        <v>74</v>
      </c>
      <c r="D77">
        <v>0.81</v>
      </c>
      <c r="E77">
        <v>0.338</v>
      </c>
      <c r="F77">
        <v>0.081</v>
      </c>
      <c r="G77">
        <v>0</v>
      </c>
      <c r="H77">
        <v>0.703</v>
      </c>
      <c r="I77">
        <v>0.432</v>
      </c>
    </row>
    <row r="78" spans="1:9" ht="12.75">
      <c r="A78" t="s">
        <v>5</v>
      </c>
      <c r="B78" t="s">
        <v>7</v>
      </c>
      <c r="C78">
        <v>164</v>
      </c>
      <c r="D78">
        <v>0.317</v>
      </c>
      <c r="E78">
        <v>0.177</v>
      </c>
      <c r="F78">
        <v>0.049</v>
      </c>
      <c r="G78">
        <v>0.006</v>
      </c>
      <c r="H78">
        <v>0.262</v>
      </c>
      <c r="I78">
        <v>0.165</v>
      </c>
    </row>
    <row r="79" spans="2:9" ht="12.75">
      <c r="B79" t="s">
        <v>38</v>
      </c>
      <c r="C79">
        <f>SUM(C74:C78)</f>
        <v>355</v>
      </c>
      <c r="D79" s="11">
        <f>(C74*D74+C75*D75+C76*D76+C77*D77+C78*D78)/(C74+C75+C76+C77+C78)</f>
        <v>0.4899971830985916</v>
      </c>
      <c r="E79" s="11">
        <f>(C74*E74+C75*E75+C76*E76+C77*E77+C78*E78)/(C74+C75+C76+C77+C78)</f>
        <v>0.20292676056338024</v>
      </c>
      <c r="F79" s="11">
        <f>(F74*C74+F75*C75+F76*C76+F77*C77+F78*C78)/(C74+C75+C76+C77+C78)</f>
        <v>0.05923943661971831</v>
      </c>
      <c r="G79" s="11">
        <f>(G74*C74+G75*C75+G76*C76+G77*C77+G78*C78)/(C74+C75+C76+C77+C78)</f>
        <v>0.0027718309859154928</v>
      </c>
      <c r="H79" s="11">
        <f>(H74*C74+H75*C75+H76*C76+H77*C77+H78*C78)/(C74+C75+C76+C77+C78)</f>
        <v>0.42252676056338034</v>
      </c>
      <c r="I79" s="11">
        <f>(I74*C74+I75*C75+I76*C76+I77*C77+I78*C78)/(C74+C75+C76+C77+C78)</f>
        <v>0.2789267605633803</v>
      </c>
    </row>
    <row r="80" spans="1:5" ht="12.75">
      <c r="A80" t="s">
        <v>3</v>
      </c>
      <c r="B80" t="s">
        <v>34</v>
      </c>
      <c r="C80">
        <v>89</v>
      </c>
      <c r="D80">
        <v>0.427</v>
      </c>
      <c r="E80">
        <v>0.112</v>
      </c>
    </row>
    <row r="81" spans="1:5" ht="12.75">
      <c r="A81" t="s">
        <v>3</v>
      </c>
      <c r="B81" t="s">
        <v>35</v>
      </c>
      <c r="C81">
        <v>136</v>
      </c>
      <c r="D81">
        <v>0.375</v>
      </c>
      <c r="E81">
        <v>0.184</v>
      </c>
    </row>
    <row r="82" spans="2:5" ht="12.75">
      <c r="B82" t="s">
        <v>38</v>
      </c>
      <c r="C82">
        <f>SUM(C80:C81)</f>
        <v>225</v>
      </c>
      <c r="D82" s="8">
        <f>(C80*D80+C81*D81)/(C80+C81)</f>
        <v>0.3955688888888889</v>
      </c>
      <c r="E82" s="8">
        <f>(C80*E80+C81*E81)/(C80+C81)</f>
        <v>0.15552000000000002</v>
      </c>
    </row>
    <row r="83" spans="1:5" ht="12.75">
      <c r="A83" t="s">
        <v>4</v>
      </c>
      <c r="B83" t="s">
        <v>34</v>
      </c>
      <c r="C83">
        <v>92</v>
      </c>
      <c r="D83">
        <v>0.359</v>
      </c>
      <c r="E83">
        <v>0.163</v>
      </c>
    </row>
    <row r="84" spans="1:5" ht="12.75">
      <c r="A84" t="s">
        <v>4</v>
      </c>
      <c r="B84" t="s">
        <v>35</v>
      </c>
      <c r="C84">
        <v>138</v>
      </c>
      <c r="D84">
        <v>0.261</v>
      </c>
      <c r="E84">
        <v>0.167</v>
      </c>
    </row>
    <row r="85" spans="2:5" ht="12.75">
      <c r="B85" t="s">
        <v>38</v>
      </c>
      <c r="C85">
        <f>SUM(C83:C84)</f>
        <v>230</v>
      </c>
      <c r="D85" s="8">
        <f>(C83*D83+C84*D84)/(C83+C84)</f>
        <v>0.30019999999999997</v>
      </c>
      <c r="E85" s="8">
        <f>(C83*E83+C84*E84)/(C83+C84)</f>
        <v>0.16540000000000002</v>
      </c>
    </row>
    <row r="87" ht="12.75">
      <c r="A87" s="3" t="s">
        <v>25</v>
      </c>
    </row>
    <row r="88" spans="1:9" ht="12.75">
      <c r="A88" s="3" t="s">
        <v>2</v>
      </c>
      <c r="B88" s="3" t="s">
        <v>1</v>
      </c>
      <c r="C88" s="3" t="s">
        <v>0</v>
      </c>
      <c r="D88" t="s">
        <v>16</v>
      </c>
      <c r="E88" t="s">
        <v>17</v>
      </c>
      <c r="F88" t="s">
        <v>21</v>
      </c>
      <c r="G88" t="s">
        <v>22</v>
      </c>
      <c r="H88" t="s">
        <v>23</v>
      </c>
      <c r="I88" t="s">
        <v>24</v>
      </c>
    </row>
    <row r="89" spans="1:9" ht="12.75">
      <c r="A89" t="s">
        <v>5</v>
      </c>
      <c r="B89" t="s">
        <v>36</v>
      </c>
      <c r="C89">
        <v>11</v>
      </c>
      <c r="D89">
        <v>0.636</v>
      </c>
      <c r="E89">
        <v>0.182</v>
      </c>
      <c r="F89">
        <v>0</v>
      </c>
      <c r="G89">
        <v>0</v>
      </c>
      <c r="H89">
        <v>0.636</v>
      </c>
      <c r="I89">
        <v>0.454</v>
      </c>
    </row>
    <row r="90" spans="1:9" ht="12.75">
      <c r="A90" t="s">
        <v>5</v>
      </c>
      <c r="B90" t="s">
        <v>33</v>
      </c>
      <c r="C90">
        <v>24</v>
      </c>
      <c r="D90">
        <v>0.708</v>
      </c>
      <c r="E90">
        <v>0.292</v>
      </c>
      <c r="F90">
        <v>0.125</v>
      </c>
      <c r="G90">
        <v>0</v>
      </c>
      <c r="H90">
        <v>0.417</v>
      </c>
      <c r="I90">
        <v>0.25</v>
      </c>
    </row>
    <row r="91" spans="1:9" ht="12.75">
      <c r="A91" t="s">
        <v>5</v>
      </c>
      <c r="B91" t="s">
        <v>32</v>
      </c>
      <c r="C91">
        <v>38</v>
      </c>
      <c r="D91">
        <v>1</v>
      </c>
      <c r="E91">
        <v>0.237</v>
      </c>
      <c r="F91">
        <v>0.105</v>
      </c>
      <c r="G91">
        <v>0</v>
      </c>
      <c r="H91">
        <v>1</v>
      </c>
      <c r="I91">
        <v>0.763</v>
      </c>
    </row>
    <row r="92" spans="1:9" ht="12.75">
      <c r="A92" t="s">
        <v>5</v>
      </c>
      <c r="B92" t="s">
        <v>31</v>
      </c>
      <c r="C92">
        <v>62</v>
      </c>
      <c r="D92">
        <v>0.968</v>
      </c>
      <c r="E92">
        <v>0.403</v>
      </c>
      <c r="F92">
        <v>0.097</v>
      </c>
      <c r="G92">
        <v>0</v>
      </c>
      <c r="H92">
        <v>0.839</v>
      </c>
      <c r="I92">
        <v>0.516</v>
      </c>
    </row>
    <row r="93" spans="1:9" ht="12.75">
      <c r="A93" t="s">
        <v>5</v>
      </c>
      <c r="B93" t="s">
        <v>7</v>
      </c>
      <c r="C93">
        <v>58</v>
      </c>
      <c r="D93">
        <v>0.896</v>
      </c>
      <c r="E93">
        <v>0.5</v>
      </c>
      <c r="F93">
        <v>0.138</v>
      </c>
      <c r="G93">
        <v>0.0172</v>
      </c>
      <c r="H93">
        <v>0.741</v>
      </c>
      <c r="I93">
        <v>0.465</v>
      </c>
    </row>
    <row r="94" spans="2:9" ht="12.75">
      <c r="B94" t="s">
        <v>38</v>
      </c>
      <c r="C94">
        <f>SUM(C89:C93)</f>
        <v>193</v>
      </c>
      <c r="D94" s="11">
        <f>(C89*D89+C90*D90+C91*D91+C92*D92+C93*D93)/(C89+C90+C91+C92+C93)</f>
        <v>0.9014093264248704</v>
      </c>
      <c r="E94" s="11">
        <f>(C89*E89+C90*E90+C91*E91+C92*E92+C93*E93)/(C89+C90+C91+C92+C93)</f>
        <v>0.37306735751295333</v>
      </c>
      <c r="F94" s="11">
        <f>(F89*C89+F90*C90+F91*C91+F92*C92+F93*C93)/(C89+C90+C91+C92+C93)</f>
        <v>0.1088497409326425</v>
      </c>
      <c r="G94" s="11">
        <f>(G89*C89+G90*C90+G91*C91+G92*C92+G93*C93)/(C89+C90+C91+C92+C93)</f>
        <v>0.005168911917098446</v>
      </c>
      <c r="H94" s="11">
        <f>(H89*C89+H90*C90+H91*C91+H92*C92+H93*C93)/(C89+C90+C91+C92+C93)</f>
        <v>0.7772020725388601</v>
      </c>
      <c r="I94" s="11">
        <f>(I89*C89+I90*C90+I91*C91+I92*C92+I93*C93)/(C89+C90+C91+C92+C93)</f>
        <v>0.5126943005181347</v>
      </c>
    </row>
    <row r="95" spans="1:5" ht="12.75">
      <c r="A95" t="s">
        <v>3</v>
      </c>
      <c r="B95" t="s">
        <v>34</v>
      </c>
      <c r="C95">
        <v>61</v>
      </c>
      <c r="D95">
        <v>0.623</v>
      </c>
      <c r="E95">
        <v>0.164</v>
      </c>
    </row>
    <row r="96" spans="1:5" ht="12.75">
      <c r="A96" t="s">
        <v>3</v>
      </c>
      <c r="B96" t="s">
        <v>35</v>
      </c>
      <c r="C96">
        <v>87</v>
      </c>
      <c r="D96">
        <v>0.586</v>
      </c>
      <c r="E96">
        <v>0.287</v>
      </c>
    </row>
    <row r="97" spans="2:5" ht="12.75">
      <c r="B97" t="s">
        <v>38</v>
      </c>
      <c r="C97">
        <f>SUM(C95:C96)</f>
        <v>148</v>
      </c>
      <c r="D97" s="11">
        <f>(C95*D95+C96*D96)/(C95+C96)</f>
        <v>0.60125</v>
      </c>
      <c r="E97" s="11">
        <f>(C95*E95+C96*E96)/(C95+C96)</f>
        <v>0.23630405405405405</v>
      </c>
    </row>
    <row r="98" spans="1:5" ht="12.75">
      <c r="A98" t="s">
        <v>4</v>
      </c>
      <c r="B98" t="s">
        <v>34</v>
      </c>
      <c r="C98">
        <v>61</v>
      </c>
      <c r="D98">
        <v>0.541</v>
      </c>
      <c r="E98">
        <v>0.246</v>
      </c>
    </row>
    <row r="99" spans="1:5" ht="12.75">
      <c r="A99" t="s">
        <v>4</v>
      </c>
      <c r="B99" t="s">
        <v>35</v>
      </c>
      <c r="C99">
        <v>77</v>
      </c>
      <c r="D99">
        <v>0.467</v>
      </c>
      <c r="E99">
        <v>0.299</v>
      </c>
    </row>
    <row r="100" spans="2:5" ht="12.75">
      <c r="B100" t="s">
        <v>38</v>
      </c>
      <c r="C100">
        <f>SUM(C98:C99)</f>
        <v>138</v>
      </c>
      <c r="D100" s="11">
        <f>(C98*D98+C99*D99)/(C98+C99)</f>
        <v>0.4997101449275363</v>
      </c>
      <c r="E100" s="11">
        <f>(C98*E98+C99*E99)/(C98+C99)</f>
        <v>0.2755724637681159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Willem Robert van Hage</dc:creator>
  <cp:keywords/>
  <dc:description/>
  <cp:lastModifiedBy>Willem Robert van Hage</cp:lastModifiedBy>
  <dcterms:created xsi:type="dcterms:W3CDTF">2007-10-23T11:35:02Z</dcterms:created>
  <cp:category/>
  <cp:version/>
  <cp:contentType/>
  <cp:contentStatus/>
</cp:coreProperties>
</file>